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jblu\Dropbox\Mein PC (DESKTOP-07K97GJ)\Desktop\"/>
    </mc:Choice>
  </mc:AlternateContent>
  <xr:revisionPtr revIDLastSave="0" documentId="13_ncr:1_{EE1FA9C1-BA70-406D-87AC-ADAA40C54AE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CF Verfahren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3" l="1"/>
  <c r="I5" i="13" l="1"/>
  <c r="I6" i="13" s="1"/>
  <c r="L6" i="13" s="1"/>
  <c r="I13" i="13" l="1"/>
  <c r="L13" i="13" s="1"/>
  <c r="I12" i="13"/>
  <c r="L12" i="13" s="1"/>
  <c r="I15" i="13"/>
  <c r="I16" i="13" s="1"/>
  <c r="L16" i="13" s="1"/>
  <c r="I14" i="13"/>
  <c r="L14" i="13" s="1"/>
  <c r="I7" i="13"/>
  <c r="L7" i="13" s="1"/>
  <c r="I9" i="13"/>
  <c r="L9" i="13" s="1"/>
  <c r="I8" i="13"/>
  <c r="L8" i="13" s="1"/>
  <c r="I11" i="13"/>
  <c r="L11" i="13" s="1"/>
  <c r="I10" i="13"/>
  <c r="L10" i="13" s="1"/>
  <c r="L15" i="13" l="1"/>
  <c r="L17" i="13" s="1"/>
  <c r="L18" i="13" s="1"/>
</calcChain>
</file>

<file path=xl/sharedStrings.xml><?xml version="1.0" encoding="utf-8"?>
<sst xmlns="http://schemas.openxmlformats.org/spreadsheetml/2006/main" count="33" uniqueCount="30">
  <si>
    <t>Free Cashflow</t>
  </si>
  <si>
    <t>Wert</t>
  </si>
  <si>
    <t>Diskontierungszins</t>
  </si>
  <si>
    <t>Sicherheitsmarge</t>
  </si>
  <si>
    <t>[%]</t>
  </si>
  <si>
    <t>Summe</t>
  </si>
  <si>
    <t>Annahmen:</t>
  </si>
  <si>
    <r>
      <t>CF</t>
    </r>
    <r>
      <rPr>
        <vertAlign val="subscript"/>
        <sz val="11"/>
        <color theme="1"/>
        <rFont val="Roboto"/>
      </rPr>
      <t>1</t>
    </r>
  </si>
  <si>
    <r>
      <t>CF</t>
    </r>
    <r>
      <rPr>
        <vertAlign val="subscript"/>
        <sz val="11"/>
        <color theme="1"/>
        <rFont val="Roboto"/>
      </rPr>
      <t>2</t>
    </r>
  </si>
  <si>
    <r>
      <t>CF</t>
    </r>
    <r>
      <rPr>
        <vertAlign val="subscript"/>
        <sz val="11"/>
        <color theme="1"/>
        <rFont val="Roboto"/>
      </rPr>
      <t>3</t>
    </r>
  </si>
  <si>
    <r>
      <t>CF</t>
    </r>
    <r>
      <rPr>
        <vertAlign val="subscript"/>
        <sz val="11"/>
        <color theme="1"/>
        <rFont val="Roboto"/>
      </rPr>
      <t>4</t>
    </r>
  </si>
  <si>
    <r>
      <t>CF</t>
    </r>
    <r>
      <rPr>
        <vertAlign val="subscript"/>
        <sz val="11"/>
        <color theme="1"/>
        <rFont val="Roboto"/>
      </rPr>
      <t>5</t>
    </r>
  </si>
  <si>
    <t>Diskontierter Cashflow</t>
  </si>
  <si>
    <t>Manuelle Eingabe Cashflow</t>
  </si>
  <si>
    <t>Keine Gewähr für die Richtigkeit der Angaben. Dieses Tool ersetzt keine fundierte Finanzberatung!</t>
  </si>
  <si>
    <t>Free Cashflow/Restwert im Jahr t</t>
  </si>
  <si>
    <t>Jahr t</t>
  </si>
  <si>
    <r>
      <t>CF</t>
    </r>
    <r>
      <rPr>
        <vertAlign val="subscript"/>
        <sz val="11"/>
        <color theme="1"/>
        <rFont val="Roboto"/>
      </rPr>
      <t xml:space="preserve">0 </t>
    </r>
    <r>
      <rPr>
        <sz val="11"/>
        <color theme="1"/>
        <rFont val="Roboto"/>
      </rPr>
      <t>(Cashflow)</t>
    </r>
  </si>
  <si>
    <r>
      <t>CF</t>
    </r>
    <r>
      <rPr>
        <vertAlign val="subscript"/>
        <sz val="11"/>
        <color theme="1"/>
        <rFont val="Roboto"/>
      </rPr>
      <t>6</t>
    </r>
    <r>
      <rPr>
        <sz val="11"/>
        <color theme="1"/>
        <rFont val="Calibri"/>
        <family val="2"/>
        <scheme val="minor"/>
      </rPr>
      <t/>
    </r>
  </si>
  <si>
    <r>
      <t>CF</t>
    </r>
    <r>
      <rPr>
        <vertAlign val="subscript"/>
        <sz val="11"/>
        <color theme="1"/>
        <rFont val="Roboto"/>
      </rPr>
      <t>7</t>
    </r>
    <r>
      <rPr>
        <sz val="11"/>
        <color theme="1"/>
        <rFont val="Calibri"/>
        <family val="2"/>
        <scheme val="minor"/>
      </rPr>
      <t/>
    </r>
  </si>
  <si>
    <r>
      <t>CF</t>
    </r>
    <r>
      <rPr>
        <vertAlign val="subscript"/>
        <sz val="11"/>
        <color theme="1"/>
        <rFont val="Roboto"/>
      </rPr>
      <t>8</t>
    </r>
    <r>
      <rPr>
        <sz val="11"/>
        <color theme="1"/>
        <rFont val="Calibri"/>
        <family val="2"/>
        <scheme val="minor"/>
      </rPr>
      <t/>
    </r>
  </si>
  <si>
    <r>
      <t>CF</t>
    </r>
    <r>
      <rPr>
        <vertAlign val="subscript"/>
        <sz val="11"/>
        <color theme="1"/>
        <rFont val="Roboto"/>
      </rPr>
      <t>9</t>
    </r>
    <r>
      <rPr>
        <sz val="11"/>
        <color theme="1"/>
        <rFont val="Calibri"/>
        <family val="2"/>
        <scheme val="minor"/>
      </rPr>
      <t/>
    </r>
  </si>
  <si>
    <r>
      <t>CF</t>
    </r>
    <r>
      <rPr>
        <vertAlign val="subscript"/>
        <sz val="11"/>
        <color theme="1"/>
        <rFont val="Roboto"/>
      </rPr>
      <t>10</t>
    </r>
    <r>
      <rPr>
        <sz val="11"/>
        <color theme="1"/>
        <rFont val="Calibri"/>
        <family val="2"/>
        <scheme val="minor"/>
      </rPr>
      <t/>
    </r>
  </si>
  <si>
    <t>Eingaben:</t>
  </si>
  <si>
    <t>Marktkapitalisierung</t>
  </si>
  <si>
    <t>Cashflow Wachstum</t>
  </si>
  <si>
    <t>[$]</t>
  </si>
  <si>
    <r>
      <t>VK</t>
    </r>
    <r>
      <rPr>
        <vertAlign val="subscript"/>
        <sz val="11"/>
        <color theme="1"/>
        <rFont val="Roboto"/>
      </rPr>
      <t xml:space="preserve">10 </t>
    </r>
    <r>
      <rPr>
        <sz val="11"/>
        <color theme="1"/>
        <rFont val="Roboto"/>
      </rPr>
      <t>(Verkauf)</t>
    </r>
  </si>
  <si>
    <t xml:space="preserve">Fairer Wert </t>
  </si>
  <si>
    <t>Kurspotenzial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</si>
</sst>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vertAlign val="subscript"/>
      <sz val="11"/>
      <color theme="1"/>
      <name val="Roboto"/>
    </font>
    <font>
      <sz val="11"/>
      <color theme="2" tint="-0.499984740745262"/>
      <name val="Roboto"/>
    </font>
    <font>
      <b/>
      <sz val="16"/>
      <color theme="1"/>
      <name val="Roboto"/>
    </font>
    <font>
      <sz val="8"/>
      <name val="Calibri"/>
      <family val="2"/>
      <scheme val="minor"/>
    </font>
    <font>
      <sz val="12"/>
      <color theme="1"/>
      <name val="Roboto"/>
    </font>
    <font>
      <b/>
      <sz val="12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gradientFill degree="270">
        <stop position="0">
          <color theme="0"/>
        </stop>
        <stop position="1">
          <color rgb="FF34C600"/>
        </stop>
      </gradient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20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9" fontId="7" fillId="0" borderId="9" xfId="0" applyNumberFormat="1" applyFont="1" applyBorder="1" applyAlignment="1" applyProtection="1">
      <alignment horizontal="center" vertical="center"/>
      <protection locked="0"/>
    </xf>
    <xf numFmtId="9" fontId="7" fillId="0" borderId="8" xfId="0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9" fontId="7" fillId="0" borderId="20" xfId="0" applyNumberFormat="1" applyFont="1" applyBorder="1" applyAlignment="1" applyProtection="1">
      <alignment horizontal="center" vertical="center"/>
      <protection locked="0"/>
    </xf>
    <xf numFmtId="0" fontId="0" fillId="3" borderId="0" xfId="0" applyFill="1" applyProtection="1"/>
    <xf numFmtId="0" fontId="5" fillId="5" borderId="1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0" fontId="2" fillId="5" borderId="29" xfId="0" applyFont="1" applyFill="1" applyBorder="1" applyAlignment="1" applyProtection="1">
      <alignment horizontal="center" vertical="center"/>
    </xf>
    <xf numFmtId="0" fontId="2" fillId="5" borderId="23" xfId="0" applyFont="1" applyFill="1" applyBorder="1" applyAlignment="1" applyProtection="1">
      <alignment horizontal="center" vertical="center"/>
    </xf>
    <xf numFmtId="0" fontId="2" fillId="5" borderId="30" xfId="0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164" fontId="1" fillId="4" borderId="0" xfId="0" applyNumberFormat="1" applyFont="1" applyFill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/>
    </xf>
    <xf numFmtId="0" fontId="8" fillId="4" borderId="11" xfId="0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164" fontId="1" fillId="3" borderId="17" xfId="0" applyNumberFormat="1" applyFont="1" applyFill="1" applyBorder="1" applyAlignment="1" applyProtection="1">
      <alignment horizontal="center" vertical="center"/>
    </xf>
    <xf numFmtId="164" fontId="1" fillId="3" borderId="18" xfId="0" applyNumberFormat="1" applyFont="1" applyFill="1" applyBorder="1" applyAlignment="1" applyProtection="1">
      <alignment horizontal="center" vertical="center"/>
    </xf>
    <xf numFmtId="164" fontId="1" fillId="3" borderId="14" xfId="0" applyNumberFormat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164" fontId="1" fillId="4" borderId="17" xfId="0" applyNumberFormat="1" applyFont="1" applyFill="1" applyBorder="1" applyAlignment="1" applyProtection="1">
      <alignment horizontal="center" vertical="center"/>
    </xf>
    <xf numFmtId="164" fontId="1" fillId="4" borderId="19" xfId="0" applyNumberFormat="1" applyFont="1" applyFill="1" applyBorder="1" applyAlignment="1" applyProtection="1">
      <alignment horizontal="center" vertical="center"/>
    </xf>
    <xf numFmtId="164" fontId="1" fillId="4" borderId="14" xfId="0" applyNumberFormat="1" applyFont="1" applyFill="1" applyBorder="1" applyAlignment="1" applyProtection="1">
      <alignment horizontal="center" vertical="center"/>
    </xf>
    <xf numFmtId="164" fontId="1" fillId="3" borderId="19" xfId="0" applyNumberFormat="1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center" vertical="center"/>
    </xf>
    <xf numFmtId="0" fontId="1" fillId="3" borderId="27" xfId="0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164" fontId="1" fillId="3" borderId="25" xfId="0" applyNumberFormat="1" applyFont="1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164" fontId="1" fillId="3" borderId="16" xfId="0" applyNumberFormat="1" applyFont="1" applyFill="1" applyBorder="1" applyAlignment="1" applyProtection="1">
      <alignment horizontal="center" vertical="center"/>
    </xf>
    <xf numFmtId="0" fontId="2" fillId="7" borderId="22" xfId="0" applyFont="1" applyFill="1" applyBorder="1" applyAlignment="1" applyProtection="1">
      <alignment horizontal="left" vertical="center"/>
    </xf>
    <xf numFmtId="0" fontId="1" fillId="7" borderId="23" xfId="0" applyFont="1" applyFill="1" applyBorder="1" applyAlignment="1" applyProtection="1">
      <alignment horizontal="center" vertical="center"/>
    </xf>
    <xf numFmtId="164" fontId="1" fillId="7" borderId="23" xfId="0" applyNumberFormat="1" applyFont="1" applyFill="1" applyBorder="1" applyAlignment="1" applyProtection="1">
      <alignment horizontal="center" vertical="center"/>
    </xf>
    <xf numFmtId="164" fontId="1" fillId="7" borderId="10" xfId="0" applyNumberFormat="1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left"/>
    </xf>
    <xf numFmtId="0" fontId="1" fillId="5" borderId="23" xfId="0" applyFont="1" applyFill="1" applyBorder="1" applyProtection="1"/>
    <xf numFmtId="164" fontId="2" fillId="5" borderId="1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Protection="1"/>
    <xf numFmtId="0" fontId="2" fillId="5" borderId="10" xfId="0" applyFont="1" applyFill="1" applyBorder="1" applyAlignment="1" applyProtection="1">
      <alignment horizontal="center" vertical="center"/>
    </xf>
    <xf numFmtId="9" fontId="2" fillId="5" borderId="10" xfId="0" applyNumberFormat="1" applyFont="1" applyFill="1" applyBorder="1" applyAlignment="1" applyProtection="1">
      <alignment horizontal="center" vertical="center"/>
    </xf>
    <xf numFmtId="9" fontId="4" fillId="3" borderId="0" xfId="0" applyNumberFormat="1" applyFont="1" applyFill="1" applyProtection="1"/>
    <xf numFmtId="0" fontId="1" fillId="3" borderId="0" xfId="0" applyFont="1" applyFill="1" applyProtection="1"/>
  </cellXfs>
  <cellStyles count="1">
    <cellStyle name="Standard" xfId="0" builtinId="0"/>
  </cellStyles>
  <dxfs count="4">
    <dxf>
      <font>
        <color theme="1"/>
      </font>
      <fill>
        <gradientFill degree="90">
          <stop position="0">
            <color rgb="FF34C600"/>
          </stop>
          <stop position="1">
            <color theme="0"/>
          </stop>
        </gradientFill>
      </fill>
    </dxf>
    <dxf>
      <font>
        <color auto="1"/>
      </font>
      <fill>
        <gradientFill degree="90">
          <stop position="0">
            <color rgb="FFFF5353"/>
          </stop>
          <stop position="1">
            <color theme="0"/>
          </stop>
        </gradientFill>
      </fill>
    </dxf>
    <dxf>
      <font>
        <color theme="1"/>
      </font>
      <fill>
        <gradientFill degree="90">
          <stop position="0">
            <color theme="2" tint="-0.25098422193060094"/>
          </stop>
          <stop position="1">
            <color theme="0"/>
          </stop>
        </gradient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5353"/>
      <color rgb="FF34C600"/>
      <color rgb="FFFF95AC"/>
      <color rgb="FFFF95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hyperlink" Target="https://app.tikr.com/markets?fid=1&amp;ref=xznmnr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finanzmacke" TargetMode="Externa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10" Type="http://schemas.openxmlformats.org/officeDocument/2006/relationships/image" Target="../media/image7.png"/><Relationship Id="rId4" Type="http://schemas.openxmlformats.org/officeDocument/2006/relationships/image" Target="../media/image3.png"/><Relationship Id="rId9" Type="http://schemas.openxmlformats.org/officeDocument/2006/relationships/hyperlink" Target="https://de.finance.yahoo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190499</xdr:colOff>
      <xdr:row>0</xdr:row>
      <xdr:rowOff>1095375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46235ACD-AD73-4282-975B-AEE10F18D175}"/>
            </a:ext>
          </a:extLst>
        </xdr:cNvPr>
        <xdr:cNvGrpSpPr/>
      </xdr:nvGrpSpPr>
      <xdr:grpSpPr>
        <a:xfrm>
          <a:off x="0" y="0"/>
          <a:ext cx="17840324" cy="1085850"/>
          <a:chOff x="0" y="0"/>
          <a:chExt cx="17840324" cy="1095375"/>
        </a:xfrm>
      </xdr:grpSpPr>
      <xdr:pic>
        <xdr:nvPicPr>
          <xdr:cNvPr id="4" name="Grafik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A4FBA90-A44F-43EF-BD96-351B226EDF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82000" y="0"/>
            <a:ext cx="3031525" cy="1095375"/>
          </a:xfrm>
          <a:prstGeom prst="rect">
            <a:avLst/>
          </a:prstGeom>
        </xdr:spPr>
      </xdr:pic>
      <xdr:pic>
        <xdr:nvPicPr>
          <xdr:cNvPr id="5" name="Grafik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F283126-C2DD-73E6-1ED4-DB82E25511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60175" y="0"/>
            <a:ext cx="3031525" cy="1095375"/>
          </a:xfrm>
          <a:prstGeom prst="rect">
            <a:avLst/>
          </a:prstGeom>
        </xdr:spPr>
      </xdr:pic>
      <xdr:pic>
        <xdr:nvPicPr>
          <xdr:cNvPr id="6" name="Grafik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985D59F0-0731-DCB3-DF08-0D3FBED4C0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031525" cy="1095375"/>
          </a:xfrm>
          <a:prstGeom prst="rect">
            <a:avLst/>
          </a:prstGeom>
        </xdr:spPr>
      </xdr:pic>
      <xdr:pic>
        <xdr:nvPicPr>
          <xdr:cNvPr id="7" name="Grafik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56BCD4D-592E-86D1-936F-D11A4D6448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808799" y="0"/>
            <a:ext cx="3031525" cy="1095375"/>
          </a:xfrm>
          <a:prstGeom prst="rect">
            <a:avLst/>
          </a:prstGeom>
        </xdr:spPr>
      </xdr:pic>
      <xdr:pic>
        <xdr:nvPicPr>
          <xdr:cNvPr id="8" name="Grafik 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4F54327-6613-7CBE-8D15-2626039B03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24125" y="0"/>
            <a:ext cx="3031525" cy="1095375"/>
          </a:xfrm>
          <a:prstGeom prst="rect">
            <a:avLst/>
          </a:prstGeom>
        </xdr:spPr>
      </xdr:pic>
      <xdr:pic>
        <xdr:nvPicPr>
          <xdr:cNvPr id="9" name="Grafik 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010CCA3-806F-A38E-0D53-EE70F8B3A2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750261" y="0"/>
            <a:ext cx="3031525" cy="1095375"/>
          </a:xfrm>
          <a:prstGeom prst="rect">
            <a:avLst/>
          </a:prstGeom>
        </xdr:spPr>
      </xdr:pic>
      <xdr:pic>
        <xdr:nvPicPr>
          <xdr:cNvPr id="10" name="Grafik 9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C812467E-9907-D704-43EA-E5699ABB22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806670" y="0"/>
            <a:ext cx="3031525" cy="1095375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1905001</xdr:colOff>
      <xdr:row>27</xdr:row>
      <xdr:rowOff>152400</xdr:rowOff>
    </xdr:from>
    <xdr:to>
      <xdr:col>4</xdr:col>
      <xdr:colOff>718891</xdr:colOff>
      <xdr:row>31</xdr:row>
      <xdr:rowOff>114300</xdr:rowOff>
    </xdr:to>
    <xdr:pic>
      <xdr:nvPicPr>
        <xdr:cNvPr id="2" name="Grafik 1" descr="Ein Bild, das Reihe, Dreieck enthält.&#10;&#10;Automatisch generierte Beschreibu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B239CAD-F6E2-40EC-9054-19B6C0C48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1" y="6934200"/>
          <a:ext cx="852240" cy="723900"/>
        </a:xfrm>
        <a:prstGeom prst="rect">
          <a:avLst/>
        </a:prstGeom>
      </xdr:spPr>
    </xdr:pic>
    <xdr:clientData/>
  </xdr:twoCellAnchor>
  <xdr:twoCellAnchor>
    <xdr:from>
      <xdr:col>2</xdr:col>
      <xdr:colOff>1523999</xdr:colOff>
      <xdr:row>31</xdr:row>
      <xdr:rowOff>176379</xdr:rowOff>
    </xdr:from>
    <xdr:to>
      <xdr:col>3</xdr:col>
      <xdr:colOff>1743075</xdr:colOff>
      <xdr:row>34</xdr:row>
      <xdr:rowOff>88582</xdr:rowOff>
    </xdr:to>
    <xdr:pic>
      <xdr:nvPicPr>
        <xdr:cNvPr id="11" name="Grafik 10" descr="Ein Bild, das Grafiken, Schrift, Grafikdesign, violett enthält.&#10;&#10;Automatisch generierte Beschreibu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F5C11D4-547D-4655-BA40-17AD1E8EB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9" y="7720179"/>
          <a:ext cx="1743076" cy="483703"/>
        </a:xfrm>
        <a:prstGeom prst="rect">
          <a:avLst/>
        </a:prstGeom>
      </xdr:spPr>
    </xdr:pic>
    <xdr:clientData/>
  </xdr:twoCellAnchor>
  <xdr:oneCellAnchor>
    <xdr:from>
      <xdr:col>0</xdr:col>
      <xdr:colOff>704851</xdr:colOff>
      <xdr:row>28</xdr:row>
      <xdr:rowOff>171450</xdr:rowOff>
    </xdr:from>
    <xdr:ext cx="3733800" cy="338619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577DE439-8535-40B2-B951-15DE97B18082}"/>
            </a:ext>
          </a:extLst>
        </xdr:cNvPr>
        <xdr:cNvSpPr txBox="1"/>
      </xdr:nvSpPr>
      <xdr:spPr>
        <a:xfrm>
          <a:off x="704851" y="7143750"/>
          <a:ext cx="3733800" cy="3386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6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TIKR</a:t>
          </a:r>
          <a:r>
            <a:rPr lang="de-DE" sz="160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</a:t>
          </a:r>
          <a:r>
            <a:rPr lang="de-DE" sz="16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(kostenlos</a:t>
          </a:r>
          <a:r>
            <a:rPr lang="de-DE" sz="160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für US - Unternehmen)</a:t>
          </a:r>
        </a:p>
      </xdr:txBody>
    </xdr:sp>
    <xdr:clientData/>
  </xdr:oneCellAnchor>
  <xdr:oneCellAnchor>
    <xdr:from>
      <xdr:col>0</xdr:col>
      <xdr:colOff>714375</xdr:colOff>
      <xdr:row>32</xdr:row>
      <xdr:rowOff>76200</xdr:rowOff>
    </xdr:from>
    <xdr:ext cx="1685925" cy="338619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FD7A098A-FF59-40E5-83F1-0EFA8686F928}"/>
            </a:ext>
          </a:extLst>
        </xdr:cNvPr>
        <xdr:cNvSpPr txBox="1"/>
      </xdr:nvSpPr>
      <xdr:spPr>
        <a:xfrm>
          <a:off x="714375" y="7810500"/>
          <a:ext cx="1685925" cy="3386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60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Yahoo Finance</a:t>
          </a:r>
        </a:p>
      </xdr:txBody>
    </xdr:sp>
    <xdr:clientData/>
  </xdr:oneCellAnchor>
  <xdr:oneCellAnchor>
    <xdr:from>
      <xdr:col>0</xdr:col>
      <xdr:colOff>723900</xdr:colOff>
      <xdr:row>24</xdr:row>
      <xdr:rowOff>142875</xdr:rowOff>
    </xdr:from>
    <xdr:ext cx="5391150" cy="584904"/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E0F87619-F686-4B67-9277-6A23498C4C4C}"/>
            </a:ext>
          </a:extLst>
        </xdr:cNvPr>
        <xdr:cNvSpPr txBox="1"/>
      </xdr:nvSpPr>
      <xdr:spPr>
        <a:xfrm>
          <a:off x="723900" y="6353175"/>
          <a:ext cx="5391150" cy="584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6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Die Daten können von folgenden</a:t>
          </a:r>
          <a:r>
            <a:rPr lang="de-DE" sz="1600" baseline="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Quellen bezogen werden (auf Logo klicken):</a:t>
          </a:r>
        </a:p>
      </xdr:txBody>
    </xdr:sp>
    <xdr:clientData/>
  </xdr:oneCellAnchor>
  <xdr:oneCellAnchor>
    <xdr:from>
      <xdr:col>0</xdr:col>
      <xdr:colOff>723900</xdr:colOff>
      <xdr:row>21</xdr:row>
      <xdr:rowOff>123825</xdr:rowOff>
    </xdr:from>
    <xdr:ext cx="5324475" cy="584904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77078D8A-4789-471F-AF41-DB9950E07EBB}"/>
            </a:ext>
          </a:extLst>
        </xdr:cNvPr>
        <xdr:cNvSpPr txBox="1"/>
      </xdr:nvSpPr>
      <xdr:spPr>
        <a:xfrm>
          <a:off x="723900" y="5762625"/>
          <a:ext cx="5324475" cy="584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6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Für eine Bewertung sind Daten des Unternehmens sowie Annahmen deinerseits notwendig. </a:t>
          </a:r>
          <a:endParaRPr lang="de-DE" sz="1600" baseline="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40D2-4344-45C0-9261-05B5BD391598}">
  <dimension ref="A1:L34"/>
  <sheetViews>
    <sheetView tabSelected="1" zoomScaleNormal="100" workbookViewId="0">
      <selection activeCell="N8" sqref="N8"/>
    </sheetView>
  </sheetViews>
  <sheetFormatPr baseColWidth="10" defaultRowHeight="15" x14ac:dyDescent="0.25"/>
  <cols>
    <col min="1" max="1" width="11.42578125" style="12"/>
    <col min="2" max="2" width="1.42578125" style="12" customWidth="1"/>
    <col min="3" max="3" width="22.85546875" style="12" customWidth="1"/>
    <col min="4" max="4" width="30.5703125" style="12" customWidth="1"/>
    <col min="5" max="5" width="12.85546875" style="12" customWidth="1"/>
    <col min="6" max="6" width="11.42578125" style="12"/>
    <col min="7" max="7" width="9.42578125" style="12" customWidth="1"/>
    <col min="8" max="8" width="16.7109375" style="12" customWidth="1"/>
    <col min="9" max="9" width="34" style="12" customWidth="1"/>
    <col min="10" max="10" width="1.42578125" style="12" customWidth="1"/>
    <col min="11" max="11" width="28.7109375" style="12" customWidth="1"/>
    <col min="12" max="12" width="26.7109375" style="12" customWidth="1"/>
    <col min="13" max="16" width="11.42578125" style="12"/>
    <col min="17" max="17" width="11.42578125" style="12" customWidth="1"/>
    <col min="18" max="16384" width="11.42578125" style="12"/>
  </cols>
  <sheetData>
    <row r="1" spans="1:12" ht="85.5" customHeight="1" x14ac:dyDescent="0.25"/>
    <row r="2" spans="1:12" ht="18" customHeight="1" x14ac:dyDescent="0.25"/>
    <row r="3" spans="1:12" ht="18" customHeight="1" thickBot="1" x14ac:dyDescent="0.3"/>
    <row r="4" spans="1:12" ht="18" customHeight="1" thickBot="1" x14ac:dyDescent="0.3">
      <c r="C4" s="13" t="s">
        <v>23</v>
      </c>
      <c r="D4" s="14"/>
      <c r="E4" s="15"/>
      <c r="G4" s="16" t="s">
        <v>16</v>
      </c>
      <c r="H4" s="17" t="s">
        <v>1</v>
      </c>
      <c r="I4" s="18" t="s">
        <v>15</v>
      </c>
      <c r="J4" s="19"/>
      <c r="K4" s="17" t="s">
        <v>13</v>
      </c>
      <c r="L4" s="20" t="s">
        <v>12</v>
      </c>
    </row>
    <row r="5" spans="1:12" ht="18" customHeight="1" thickBot="1" x14ac:dyDescent="0.3">
      <c r="C5" s="21"/>
      <c r="D5" s="22"/>
      <c r="E5" s="23"/>
      <c r="G5" s="24">
        <v>0</v>
      </c>
      <c r="H5" s="25" t="s">
        <v>17</v>
      </c>
      <c r="I5" s="26">
        <f>D6</f>
        <v>25937</v>
      </c>
      <c r="J5" s="26"/>
      <c r="K5" s="27"/>
      <c r="L5" s="28"/>
    </row>
    <row r="6" spans="1:12" ht="18" customHeight="1" x14ac:dyDescent="0.25">
      <c r="A6" s="29"/>
      <c r="C6" s="30" t="s">
        <v>0</v>
      </c>
      <c r="D6" s="3">
        <v>25937</v>
      </c>
      <c r="E6" s="31" t="s">
        <v>26</v>
      </c>
      <c r="G6" s="32">
        <v>1</v>
      </c>
      <c r="H6" s="33" t="s">
        <v>7</v>
      </c>
      <c r="I6" s="34">
        <f>I$5*(1+D$13)</f>
        <v>28530.7</v>
      </c>
      <c r="J6" s="35"/>
      <c r="K6" s="1"/>
      <c r="L6" s="36">
        <f t="shared" ref="L6:L16" si="0">I6/((1+D$15)^G6)</f>
        <v>24809.304347826088</v>
      </c>
    </row>
    <row r="7" spans="1:12" ht="18" x14ac:dyDescent="0.25">
      <c r="A7" s="29"/>
      <c r="C7" s="37"/>
      <c r="D7" s="4"/>
      <c r="E7" s="38"/>
      <c r="G7" s="39">
        <v>2</v>
      </c>
      <c r="H7" s="25" t="s">
        <v>8</v>
      </c>
      <c r="I7" s="40">
        <f>I$5*(1+D$13)^2</f>
        <v>31383.770000000004</v>
      </c>
      <c r="J7" s="41"/>
      <c r="K7" s="2"/>
      <c r="L7" s="42">
        <f t="shared" si="0"/>
        <v>23730.638941398873</v>
      </c>
    </row>
    <row r="8" spans="1:12" ht="18" x14ac:dyDescent="0.25">
      <c r="A8" s="29"/>
      <c r="C8" s="37" t="s">
        <v>24</v>
      </c>
      <c r="D8" s="5">
        <v>300000</v>
      </c>
      <c r="E8" s="38" t="s">
        <v>26</v>
      </c>
      <c r="G8" s="32">
        <v>3</v>
      </c>
      <c r="H8" s="33" t="s">
        <v>9</v>
      </c>
      <c r="I8" s="34">
        <f>I$5*(1+D$13)^3</f>
        <v>34522.147000000012</v>
      </c>
      <c r="J8" s="43"/>
      <c r="K8" s="2"/>
      <c r="L8" s="36">
        <f t="shared" si="0"/>
        <v>22698.872030903276</v>
      </c>
    </row>
    <row r="9" spans="1:12" ht="18.75" thickBot="1" x14ac:dyDescent="0.3">
      <c r="A9" s="29"/>
      <c r="C9" s="44"/>
      <c r="D9" s="6"/>
      <c r="E9" s="45"/>
      <c r="G9" s="39">
        <v>4</v>
      </c>
      <c r="H9" s="25" t="s">
        <v>10</v>
      </c>
      <c r="I9" s="40">
        <f>I$5*(1+D$13)^4</f>
        <v>37974.361700000009</v>
      </c>
      <c r="J9" s="41"/>
      <c r="K9" s="2"/>
      <c r="L9" s="42">
        <f t="shared" si="0"/>
        <v>21711.964551298784</v>
      </c>
    </row>
    <row r="10" spans="1:12" ht="18.75" thickBot="1" x14ac:dyDescent="0.3">
      <c r="A10" s="29"/>
      <c r="G10" s="46">
        <v>5</v>
      </c>
      <c r="H10" s="33" t="s">
        <v>11</v>
      </c>
      <c r="I10" s="34">
        <f>I$5*(1+D$13)^5</f>
        <v>41771.797870000017</v>
      </c>
      <c r="J10" s="43"/>
      <c r="K10" s="2"/>
      <c r="L10" s="36">
        <f t="shared" si="0"/>
        <v>20767.966092546667</v>
      </c>
    </row>
    <row r="11" spans="1:12" ht="20.25" customHeight="1" x14ac:dyDescent="0.25">
      <c r="A11" s="29"/>
      <c r="C11" s="13" t="s">
        <v>6</v>
      </c>
      <c r="D11" s="14"/>
      <c r="E11" s="15"/>
      <c r="G11" s="39">
        <v>6</v>
      </c>
      <c r="H11" s="25" t="s">
        <v>18</v>
      </c>
      <c r="I11" s="40">
        <f>I$5*(1+D$13)^6</f>
        <v>45948.977657000025</v>
      </c>
      <c r="J11" s="26"/>
      <c r="K11" s="7"/>
      <c r="L11" s="42">
        <f t="shared" si="0"/>
        <v>19865.011045044645</v>
      </c>
    </row>
    <row r="12" spans="1:12" ht="21" customHeight="1" thickBot="1" x14ac:dyDescent="0.3">
      <c r="A12" s="29"/>
      <c r="C12" s="21"/>
      <c r="D12" s="22"/>
      <c r="E12" s="23"/>
      <c r="G12" s="32">
        <v>7</v>
      </c>
      <c r="H12" s="33" t="s">
        <v>19</v>
      </c>
      <c r="I12" s="34">
        <f>I$5*(1+D$13)^7</f>
        <v>50543.875422700032</v>
      </c>
      <c r="J12" s="35"/>
      <c r="K12" s="1"/>
      <c r="L12" s="36">
        <f t="shared" si="0"/>
        <v>19001.314912651404</v>
      </c>
    </row>
    <row r="13" spans="1:12" ht="18" customHeight="1" x14ac:dyDescent="0.25">
      <c r="A13" s="29"/>
      <c r="C13" s="30" t="s">
        <v>25</v>
      </c>
      <c r="D13" s="8">
        <v>0.1</v>
      </c>
      <c r="E13" s="31" t="s">
        <v>4</v>
      </c>
      <c r="G13" s="39">
        <v>8</v>
      </c>
      <c r="H13" s="25" t="s">
        <v>20</v>
      </c>
      <c r="I13" s="40">
        <f>I$5*(1+D$13)^8</f>
        <v>55598.262964970032</v>
      </c>
      <c r="J13" s="41"/>
      <c r="K13" s="2"/>
      <c r="L13" s="42">
        <f t="shared" si="0"/>
        <v>18175.170786014387</v>
      </c>
    </row>
    <row r="14" spans="1:12" ht="18.75" customHeight="1" x14ac:dyDescent="0.25">
      <c r="A14" s="29"/>
      <c r="C14" s="37"/>
      <c r="D14" s="9"/>
      <c r="E14" s="38"/>
      <c r="G14" s="32">
        <v>9</v>
      </c>
      <c r="H14" s="33" t="s">
        <v>21</v>
      </c>
      <c r="I14" s="34">
        <f>I$5*(1+D$13)^9</f>
        <v>61158.089261467037</v>
      </c>
      <c r="J14" s="43"/>
      <c r="K14" s="2"/>
      <c r="L14" s="36">
        <f t="shared" si="0"/>
        <v>17384.945969231154</v>
      </c>
    </row>
    <row r="15" spans="1:12" ht="18" x14ac:dyDescent="0.25">
      <c r="A15" s="29"/>
      <c r="C15" s="37" t="s">
        <v>2</v>
      </c>
      <c r="D15" s="9">
        <v>0.15</v>
      </c>
      <c r="E15" s="38" t="s">
        <v>4</v>
      </c>
      <c r="G15" s="39">
        <v>10</v>
      </c>
      <c r="H15" s="25" t="s">
        <v>22</v>
      </c>
      <c r="I15" s="40">
        <f>I$5*(1+D$13)^10</f>
        <v>67273.898187613755</v>
      </c>
      <c r="J15" s="47"/>
      <c r="K15" s="2"/>
      <c r="L15" s="42">
        <f t="shared" si="0"/>
        <v>16629.07875317763</v>
      </c>
    </row>
    <row r="16" spans="1:12" ht="18" customHeight="1" thickBot="1" x14ac:dyDescent="0.3">
      <c r="C16" s="37"/>
      <c r="D16" s="9"/>
      <c r="E16" s="38"/>
      <c r="G16" s="48">
        <v>10</v>
      </c>
      <c r="H16" s="49" t="s">
        <v>27</v>
      </c>
      <c r="I16" s="50">
        <f>10*I15</f>
        <v>672738.98187613755</v>
      </c>
      <c r="J16" s="51"/>
      <c r="K16" s="10"/>
      <c r="L16" s="52">
        <f t="shared" si="0"/>
        <v>166290.7875317763</v>
      </c>
    </row>
    <row r="17" spans="1:12" ht="18" customHeight="1" thickBot="1" x14ac:dyDescent="0.3">
      <c r="C17" s="37" t="s">
        <v>3</v>
      </c>
      <c r="D17" s="9">
        <v>0.25</v>
      </c>
      <c r="E17" s="38" t="s">
        <v>4</v>
      </c>
      <c r="G17" s="53" t="s">
        <v>5</v>
      </c>
      <c r="H17" s="54"/>
      <c r="I17" s="55"/>
      <c r="J17" s="54"/>
      <c r="K17" s="54"/>
      <c r="L17" s="56">
        <f>SUM(L6:L16)</f>
        <v>371065.0549618692</v>
      </c>
    </row>
    <row r="18" spans="1:12" ht="18" customHeight="1" thickBot="1" x14ac:dyDescent="0.3">
      <c r="C18" s="44"/>
      <c r="D18" s="11"/>
      <c r="E18" s="45"/>
      <c r="G18" s="57" t="s">
        <v>28</v>
      </c>
      <c r="H18" s="58"/>
      <c r="I18" s="58"/>
      <c r="J18" s="58"/>
      <c r="K18" s="58"/>
      <c r="L18" s="59">
        <f>IFERROR(L17*(1-D17),"")</f>
        <v>278298.79122140189</v>
      </c>
    </row>
    <row r="19" spans="1:12" ht="18" customHeight="1" thickBot="1" x14ac:dyDescent="0.3">
      <c r="H19" s="60"/>
      <c r="I19" s="60"/>
      <c r="J19" s="60"/>
      <c r="K19" s="61" t="s">
        <v>29</v>
      </c>
      <c r="L19" s="62">
        <f>L18/D8-1</f>
        <v>-7.2337362595327082E-2</v>
      </c>
    </row>
    <row r="20" spans="1:12" x14ac:dyDescent="0.25">
      <c r="I20" s="60"/>
      <c r="J20" s="60"/>
      <c r="L20" s="63"/>
    </row>
    <row r="23" spans="1:12" x14ac:dyDescent="0.25">
      <c r="G23" s="60" t="s">
        <v>14</v>
      </c>
    </row>
    <row r="27" spans="1:12" x14ac:dyDescent="0.25">
      <c r="A27" s="64"/>
      <c r="B27" s="64"/>
      <c r="C27" s="64"/>
      <c r="D27" s="64"/>
      <c r="E27" s="64"/>
      <c r="F27" s="64"/>
      <c r="J27" s="64"/>
    </row>
    <row r="28" spans="1:12" x14ac:dyDescent="0.25">
      <c r="A28" s="64"/>
      <c r="B28" s="64"/>
      <c r="C28" s="64"/>
      <c r="D28" s="64"/>
      <c r="E28" s="64"/>
      <c r="F28" s="64"/>
      <c r="J28" s="64"/>
    </row>
    <row r="29" spans="1:12" x14ac:dyDescent="0.25">
      <c r="A29" s="64"/>
      <c r="B29" s="64"/>
      <c r="C29" s="64"/>
      <c r="D29" s="64"/>
      <c r="E29" s="64"/>
      <c r="F29" s="64"/>
      <c r="J29" s="64"/>
    </row>
    <row r="30" spans="1:12" x14ac:dyDescent="0.25">
      <c r="A30" s="64"/>
      <c r="B30" s="64"/>
      <c r="C30" s="64"/>
      <c r="D30" s="64"/>
      <c r="E30" s="64"/>
      <c r="F30" s="64"/>
      <c r="J30" s="64"/>
    </row>
    <row r="31" spans="1:12" x14ac:dyDescent="0.25">
      <c r="A31" s="64"/>
      <c r="B31" s="64"/>
      <c r="C31" s="64"/>
      <c r="D31" s="64"/>
      <c r="E31" s="64"/>
      <c r="F31" s="64"/>
      <c r="J31" s="64"/>
    </row>
    <row r="32" spans="1:12" x14ac:dyDescent="0.25">
      <c r="A32" s="64"/>
      <c r="B32" s="64"/>
      <c r="C32" s="64"/>
      <c r="D32" s="64"/>
      <c r="E32" s="64"/>
      <c r="F32" s="64"/>
      <c r="J32" s="64"/>
    </row>
    <row r="33" spans="1:10" x14ac:dyDescent="0.25">
      <c r="A33" s="64"/>
      <c r="B33" s="64"/>
      <c r="C33" s="64"/>
      <c r="D33" s="64"/>
      <c r="E33" s="64"/>
      <c r="F33" s="64"/>
      <c r="J33" s="64"/>
    </row>
    <row r="34" spans="1:10" x14ac:dyDescent="0.25">
      <c r="A34" s="64"/>
      <c r="B34" s="64"/>
      <c r="C34" s="64"/>
      <c r="D34" s="64"/>
      <c r="E34" s="64"/>
      <c r="F34" s="64"/>
      <c r="J34" s="64"/>
    </row>
  </sheetData>
  <sheetProtection algorithmName="SHA-512" hashValue="q/bnxfvKx4tzs9OX9Ed3UcAocfxyItfMeqZ0PPff8yz8SHPFzRK8+6cwAy5oScWpzF2QNgotQ3cLcxRgxCHf7g==" saltValue="2haV6Gf8fRjaSTfP8xDslA==" spinCount="100000" sheet="1" objects="1" scenarios="1"/>
  <mergeCells count="22">
    <mergeCell ref="C6:C7"/>
    <mergeCell ref="D6:D7"/>
    <mergeCell ref="C17:C18"/>
    <mergeCell ref="E6:E7"/>
    <mergeCell ref="C4:E5"/>
    <mergeCell ref="A6:A7"/>
    <mergeCell ref="A8:A9"/>
    <mergeCell ref="A10:A11"/>
    <mergeCell ref="A12:A13"/>
    <mergeCell ref="A14:A15"/>
    <mergeCell ref="C8:C9"/>
    <mergeCell ref="D17:D18"/>
    <mergeCell ref="D8:D9"/>
    <mergeCell ref="E17:E18"/>
    <mergeCell ref="E8:E9"/>
    <mergeCell ref="C15:C16"/>
    <mergeCell ref="D15:D16"/>
    <mergeCell ref="E15:E16"/>
    <mergeCell ref="C11:E12"/>
    <mergeCell ref="C13:C14"/>
    <mergeCell ref="D13:D14"/>
    <mergeCell ref="E13:E14"/>
  </mergeCells>
  <phoneticPr fontId="6" type="noConversion"/>
  <conditionalFormatting sqref="G5:L15 G16:H16 L16 G17:L17">
    <cfRule type="expression" dxfId="3" priority="4">
      <formula>_xludf.MOD(_xludf.ROW(),2)=0</formula>
    </cfRule>
  </conditionalFormatting>
  <conditionalFormatting sqref="I6:J10 I11:I15 J12:J15">
    <cfRule type="expression" priority="5">
      <formula xml:space="preserve"> ISBLANK(#REF!)</formula>
    </cfRule>
  </conditionalFormatting>
  <conditionalFormatting sqref="L19">
    <cfRule type="cellIs" dxfId="0" priority="3" operator="greaterThan">
      <formula>0</formula>
    </cfRule>
    <cfRule type="cellIs" dxfId="1" priority="2" operator="lessThan">
      <formula>0</formula>
    </cfRule>
    <cfRule type="cellIs" dxfId="2" priority="1" operator="equal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F y 1 F V r 6 k 7 A S k A A A A 9 g A A A B I A H A B D b 2 5 m a W c v U G F j a 2 F n Z S 5 4 b W w g o h g A K K A U A A A A A A A A A A A A A A A A A A A A A A A A A A A A h Y 9 L C s I w G I S v U r J v X k W Q 8 j d d q D s L g i B u Q x r b Y J t K k 5 r e z Y V H 8 g p W f O 5 c z j f f Y u Z 2 u U I + t k 1 0 1 r 0 z n c 0 Q w x R F 2 q q u N L b K 0 O A P 8 R z l A j Z S H W W l o 0 m 2 L h 1 d m a H a + 1 N K S A g B h w R 3 f U U 4 p Y z s i / V W 1 b q V 6 C O b / 3 J s r P P S K o 0 E 7 J 5 j B M e M c T z j C a Z A 3 h A K Y 7 8 C n / Y + 2 h 8 I i 6 H x Q 6 9 F q e P l C s g 7 A n l 9 E H d Q S w M E F A A C A A g A F y 1 F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c t R V Y o i k e 4 D g A A A B E A A A A T A B w A R m 9 y b X V s Y X M v U 2 V j d G l v b j E u b S C i G A A o o B Q A A A A A A A A A A A A A A A A A A A A A A A A A A A A r T k 0 u y c z P U w i G 0 I b W A F B L A Q I t A B Q A A g A I A B c t R V a + p O w E p A A A A P Y A A A A S A A A A A A A A A A A A A A A A A A A A A A B D b 2 5 m a W c v U G F j a 2 F n Z S 5 4 b W x Q S w E C L Q A U A A I A C A A X L U V W D 8 r p q 6 Q A A A D p A A A A E w A A A A A A A A A A A A A A A A D w A A A A W 0 N v b n R l b n R f V H l w Z X N d L n h t b F B L A Q I t A B Q A A g A I A B c t R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a c g 9 V V O x U S Y p F p u y 1 I a b 2 A A A A A A I A A A A A A B B m A A A A A Q A A I A A A A H 5 Z Y t n m 7 + k k J 3 k 7 Q O 2 X y 4 d A 4 q m p N 0 r V + X a H 6 3 o c v z Q V A A A A A A 6 A A A A A A g A A I A A A A K H 4 O B 4 s f z 1 w d J c X W m 3 A g I 8 1 F s Z 8 P 3 5 5 C T e n h g p e K s 2 z U A A A A L Q / n h e 5 Q R + 7 1 5 k Q P Z a S w J C g P n b z D j A s T A v e m E T Z / z k C 6 g x V C n s 8 3 b L a 4 + 5 w 3 Q G R H J w 9 R m 7 C v i j q x x s h W C j O 3 v Y q J m k a g B 2 F l 1 b t i S Z C x 7 V K Q A A A A K G p l 4 V N W k s P i J 7 Z g J + t D 1 O U Y 7 K 1 t 1 K 2 O q z l U K i x 8 H r z t Z Y S f o 3 8 / / 4 d E G 6 t 2 2 9 N s G r y u j f M 0 4 R J H G R j g 4 + 7 J k 0 = < / D a t a M a s h u p > 
</file>

<file path=customXml/itemProps1.xml><?xml version="1.0" encoding="utf-8"?>
<ds:datastoreItem xmlns:ds="http://schemas.openxmlformats.org/officeDocument/2006/customXml" ds:itemID="{5A7FA6FE-B845-459D-9F70-4AA38D2DF1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DCF Verfahren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Marc-Jannis Blumenhagen</dc:creator>
  <cp:lastModifiedBy>Marc-Jannis Blumenhagen</cp:lastModifiedBy>
  <dcterms:created xsi:type="dcterms:W3CDTF">2015-06-05T18:19:34Z</dcterms:created>
  <dcterms:modified xsi:type="dcterms:W3CDTF">2023-11-14T17:36:14Z</dcterms:modified>
</cp:coreProperties>
</file>